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Website Uploads\Health s106 Calculator\"/>
    </mc:Choice>
  </mc:AlternateContent>
  <xr:revisionPtr revIDLastSave="0" documentId="13_ncr:1_{505809A8-02C0-45FF-B53F-CABAAF29C4EA}" xr6:coauthVersionLast="45" xr6:coauthVersionMax="45" xr10:uidLastSave="{00000000-0000-0000-0000-000000000000}"/>
  <bookViews>
    <workbookView xWindow="-24398" yWindow="-98" windowWidth="24496" windowHeight="15796" xr2:uid="{00000000-000D-0000-FFFF-FFFF00000000}"/>
  </bookViews>
  <sheets>
    <sheet name="Health Tariff" sheetId="1" r:id="rId1"/>
  </sheets>
  <definedNames>
    <definedName name="_xlnm.Print_Area" localSheetId="0">'Health Tariff'!$A$1:$J$51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7" i="1" l="1"/>
  <c r="D10" i="1" l="1"/>
  <c r="F48" i="1" l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D14" i="1"/>
  <c r="D13" i="1"/>
  <c r="D12" i="1"/>
  <c r="D11" i="1"/>
  <c r="D17" i="1" l="1"/>
  <c r="D19" i="1" s="1"/>
  <c r="G50" i="1"/>
  <c r="B25" i="1" s="1"/>
  <c r="E10" i="1" s="1"/>
  <c r="E11" i="1" l="1"/>
  <c r="E14" i="1"/>
  <c r="E13" i="1"/>
  <c r="E12" i="1"/>
  <c r="E17" i="1" l="1"/>
  <c r="G10" i="1" s="1"/>
  <c r="H13" i="1" l="1"/>
  <c r="I13" i="1" s="1"/>
  <c r="H10" i="1"/>
  <c r="H12" i="1"/>
  <c r="I12" i="1" s="1"/>
  <c r="H11" i="1"/>
  <c r="I11" i="1" s="1"/>
  <c r="H14" i="1"/>
  <c r="I14" i="1" s="1"/>
  <c r="H19" i="1" l="1"/>
  <c r="I10" i="1"/>
  <c r="H17" i="1" l="1"/>
  <c r="H20" i="1" s="1"/>
</calcChain>
</file>

<file path=xl/sharedStrings.xml><?xml version="1.0" encoding="utf-8"?>
<sst xmlns="http://schemas.openxmlformats.org/spreadsheetml/2006/main" count="96" uniqueCount="54">
  <si>
    <t>(Formula agreed by The District Valuer)</t>
  </si>
  <si>
    <t>Font in red can be adjusted</t>
  </si>
  <si>
    <t xml:space="preserve">Housing Development </t>
  </si>
  <si>
    <t>New Occupancy</t>
  </si>
  <si>
    <t xml:space="preserve">Surgery Area </t>
  </si>
  <si>
    <t>Infrastructure</t>
  </si>
  <si>
    <t xml:space="preserve">Capital </t>
  </si>
  <si>
    <t>Approx Contribution</t>
  </si>
  <si>
    <t>House Numbers (Inc Social Housing)</t>
  </si>
  <si>
    <t>House Type</t>
  </si>
  <si>
    <t>(Persons)</t>
  </si>
  <si>
    <t>Requirement (sqm)</t>
  </si>
  <si>
    <t>Contribution (£)</t>
  </si>
  <si>
    <t>per dwelling(£)</t>
  </si>
  <si>
    <t>1 Beds</t>
  </si>
  <si>
    <t>@</t>
  </si>
  <si>
    <t>2 Beds</t>
  </si>
  <si>
    <t>"</t>
  </si>
  <si>
    <t>3 Beds</t>
  </si>
  <si>
    <t>4 Beds</t>
  </si>
  <si>
    <t>5 Beds</t>
  </si>
  <si>
    <t>Ave Occupancy</t>
  </si>
  <si>
    <t>Contribution Per Dwelling</t>
  </si>
  <si>
    <t>per dwelling</t>
  </si>
  <si>
    <t>per person</t>
  </si>
  <si>
    <t xml:space="preserve"> Occupancy Assumptions (confirmed by WSCC JUL 2015)</t>
  </si>
  <si>
    <t>PER CENSUS 2011 - WSCC</t>
  </si>
  <si>
    <t>psm</t>
  </si>
  <si>
    <t>Average Sqm Per Patient</t>
  </si>
  <si>
    <t>sqm</t>
  </si>
  <si>
    <t>Average Occupancy Assumptions</t>
  </si>
  <si>
    <t>Bed</t>
  </si>
  <si>
    <t>Persons</t>
  </si>
  <si>
    <t>Explanation</t>
  </si>
  <si>
    <t xml:space="preserve">patients per GP </t>
  </si>
  <si>
    <t xml:space="preserve">sqm GIA </t>
  </si>
  <si>
    <t>GP Practice</t>
  </si>
  <si>
    <t xml:space="preserve">AVG Patient List </t>
  </si>
  <si>
    <t>sq m per patient</t>
  </si>
  <si>
    <t>Average</t>
  </si>
  <si>
    <t xml:space="preserve">Infrastructure costs </t>
  </si>
  <si>
    <t>House Total</t>
  </si>
  <si>
    <t>Care Home</t>
  </si>
  <si>
    <t>100% of 1 bed dwelling</t>
  </si>
  <si>
    <t xml:space="preserve">Care home contributions are at up to </t>
  </si>
  <si>
    <t>xxx  Dwellings at xxxx</t>
  </si>
  <si>
    <t xml:space="preserve">      </t>
  </si>
  <si>
    <t xml:space="preserve">   </t>
  </si>
  <si>
    <t>S106 Contribution to NHS / GP Community / Provision</t>
  </si>
  <si>
    <t>DM/20/xxxxx District Council Reference</t>
  </si>
  <si>
    <t>2. The occupancy assumptions can be amended as per the requirements of the Local Authority.</t>
  </si>
  <si>
    <r>
      <t xml:space="preserve">1. Build costs include basic build cost, finance, professional fees. To be </t>
    </r>
    <r>
      <rPr>
        <u/>
        <sz val="9"/>
        <rFont val="Arial"/>
        <family val="2"/>
      </rPr>
      <t>amended annually</t>
    </r>
    <r>
      <rPr>
        <sz val="9"/>
        <color theme="1"/>
        <rFont val="Arial"/>
        <family val="2"/>
      </rPr>
      <t>.</t>
    </r>
  </si>
  <si>
    <t>Development cost (psm)</t>
  </si>
  <si>
    <t>3. The average sq metre per patient has been derived from SFA 2003/04 as below, including additional space. This can be amended to reflect the flexibility of the NHS Directions and the requirement of the CCG to provide addition clinical or service development space within a new development.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</si>
</sst>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8" formatCode="&quot;£&quot;#,##0.00;[Red]\-&quot;£&quot;#,##0.00"/>
    <numFmt numFmtId="164" formatCode="0.000"/>
    <numFmt numFmtId="165" formatCode="&quot;£&quot;#,##0"/>
    <numFmt numFmtId="166" formatCode="&quot;£&quot;#,##0.00"/>
    <numFmt numFmtId="167" formatCode="0.0000"/>
    <numFmt numFmtId="168" formatCode="0.0"/>
    <numFmt numFmtId="169" formatCode="#,##0.0"/>
  </numFmts>
  <fonts count="22" x14ac:knownFonts="1">
    <font>
      <sz val="12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u/>
      <sz val="9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7" fillId="0" borderId="0"/>
  </cellStyleXfs>
  <cellXfs count="99">
    <xf numFmtId="0" fontId="0" fillId="0" borderId="0" xfId="0"/>
    <xf numFmtId="0" fontId="1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1" fontId="10" fillId="0" borderId="0" xfId="0" applyNumberFormat="1" applyFont="1" applyBorder="1" applyAlignment="1" applyProtection="1">
      <alignment horizontal="center"/>
    </xf>
    <xf numFmtId="165" fontId="10" fillId="0" borderId="0" xfId="0" applyNumberFormat="1" applyFont="1" applyBorder="1" applyAlignment="1" applyProtection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166" fontId="10" fillId="0" borderId="0" xfId="0" applyNumberFormat="1" applyFont="1" applyBorder="1" applyAlignment="1" applyProtection="1">
      <alignment horizontal="center"/>
    </xf>
    <xf numFmtId="165" fontId="11" fillId="0" borderId="14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"/>
    </xf>
    <xf numFmtId="169" fontId="10" fillId="0" borderId="0" xfId="0" applyNumberFormat="1" applyFont="1" applyBorder="1" applyAlignment="1" applyProtection="1">
      <alignment horizontal="center"/>
    </xf>
    <xf numFmtId="167" fontId="10" fillId="0" borderId="0" xfId="0" applyNumberFormat="1" applyFont="1" applyBorder="1" applyAlignment="1" applyProtection="1">
      <alignment horizontal="center"/>
    </xf>
    <xf numFmtId="1" fontId="9" fillId="0" borderId="4" xfId="0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/>
    </xf>
    <xf numFmtId="165" fontId="10" fillId="0" borderId="5" xfId="0" applyNumberFormat="1" applyFont="1" applyBorder="1" applyAlignment="1" applyProtection="1">
      <alignment horizontal="center"/>
    </xf>
    <xf numFmtId="0" fontId="0" fillId="0" borderId="0" xfId="0" applyProtection="1"/>
    <xf numFmtId="3" fontId="10" fillId="0" borderId="13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left"/>
    </xf>
    <xf numFmtId="0" fontId="2" fillId="0" borderId="0" xfId="0" applyFont="1" applyBorder="1" applyProtection="1"/>
    <xf numFmtId="2" fontId="10" fillId="0" borderId="0" xfId="0" applyNumberFormat="1" applyFont="1" applyBorder="1" applyAlignment="1" applyProtection="1">
      <alignment horizontal="center"/>
    </xf>
    <xf numFmtId="0" fontId="10" fillId="0" borderId="5" xfId="0" applyFont="1" applyBorder="1" applyProtection="1"/>
    <xf numFmtId="164" fontId="2" fillId="2" borderId="7" xfId="0" applyNumberFormat="1" applyFont="1" applyFill="1" applyBorder="1" applyProtection="1"/>
    <xf numFmtId="0" fontId="2" fillId="2" borderId="8" xfId="0" applyFont="1" applyFill="1" applyBorder="1" applyProtection="1"/>
    <xf numFmtId="0" fontId="10" fillId="2" borderId="8" xfId="0" applyFont="1" applyFill="1" applyBorder="1" applyAlignment="1" applyProtection="1">
      <alignment horizontal="right"/>
    </xf>
    <xf numFmtId="2" fontId="10" fillId="2" borderId="8" xfId="0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165" fontId="10" fillId="2" borderId="8" xfId="0" applyNumberFormat="1" applyFont="1" applyFill="1" applyBorder="1" applyAlignment="1" applyProtection="1">
      <alignment horizontal="center"/>
    </xf>
    <xf numFmtId="0" fontId="10" fillId="2" borderId="9" xfId="0" applyFont="1" applyFill="1" applyBorder="1" applyProtection="1"/>
    <xf numFmtId="164" fontId="2" fillId="0" borderId="4" xfId="0" applyNumberFormat="1" applyFont="1" applyBorder="1" applyProtection="1"/>
    <xf numFmtId="0" fontId="10" fillId="0" borderId="0" xfId="0" applyFont="1" applyBorder="1" applyProtection="1"/>
    <xf numFmtId="165" fontId="10" fillId="2" borderId="10" xfId="0" applyNumberFormat="1" applyFont="1" applyFill="1" applyBorder="1" applyAlignment="1" applyProtection="1">
      <alignment horizontal="center"/>
    </xf>
    <xf numFmtId="0" fontId="10" fillId="2" borderId="11" xfId="0" applyFont="1" applyFill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1" fillId="0" borderId="4" xfId="0" applyFont="1" applyBorder="1" applyProtection="1"/>
    <xf numFmtId="0" fontId="13" fillId="0" borderId="0" xfId="0" applyFont="1" applyBorder="1" applyAlignment="1" applyProtection="1">
      <alignment horizontal="left"/>
    </xf>
    <xf numFmtId="0" fontId="13" fillId="0" borderId="4" xfId="0" applyFont="1" applyBorder="1" applyAlignment="1" applyProtection="1">
      <alignment horizontal="left"/>
    </xf>
    <xf numFmtId="166" fontId="1" fillId="4" borderId="6" xfId="0" applyNumberFormat="1" applyFont="1" applyFill="1" applyBorder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7" fontId="1" fillId="0" borderId="0" xfId="0" applyNumberFormat="1" applyFont="1" applyBorder="1" applyProtection="1"/>
    <xf numFmtId="0" fontId="13" fillId="0" borderId="0" xfId="0" quotePrefix="1" applyFont="1" applyBorder="1" applyAlignment="1" applyProtection="1">
      <alignment horizontal="left"/>
    </xf>
    <xf numFmtId="0" fontId="2" fillId="0" borderId="5" xfId="0" applyFont="1" applyFill="1" applyBorder="1" applyProtection="1"/>
    <xf numFmtId="1" fontId="2" fillId="0" borderId="12" xfId="0" applyNumberFormat="1" applyFont="1" applyBorder="1" applyProtection="1"/>
    <xf numFmtId="0" fontId="2" fillId="0" borderId="12" xfId="0" applyFont="1" applyBorder="1" applyProtection="1"/>
    <xf numFmtId="0" fontId="1" fillId="0" borderId="12" xfId="0" applyFont="1" applyBorder="1" applyAlignment="1" applyProtection="1">
      <alignment horizontal="center"/>
    </xf>
    <xf numFmtId="0" fontId="0" fillId="0" borderId="0" xfId="0" applyBorder="1" applyProtection="1"/>
    <xf numFmtId="0" fontId="12" fillId="0" borderId="0" xfId="0" applyFont="1" applyBorder="1" applyProtection="1"/>
    <xf numFmtId="1" fontId="2" fillId="0" borderId="4" xfId="0" applyNumberFormat="1" applyFont="1" applyBorder="1" applyProtection="1"/>
    <xf numFmtId="168" fontId="1" fillId="0" borderId="12" xfId="0" applyNumberFormat="1" applyFont="1" applyFill="1" applyBorder="1" applyAlignment="1" applyProtection="1">
      <alignment horizontal="center"/>
    </xf>
    <xf numFmtId="0" fontId="14" fillId="0" borderId="4" xfId="0" applyFont="1" applyBorder="1" applyProtection="1"/>
    <xf numFmtId="0" fontId="0" fillId="0" borderId="5" xfId="0" applyBorder="1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6" fillId="0" borderId="0" xfId="0" applyFont="1" applyBorder="1" applyProtection="1"/>
    <xf numFmtId="0" fontId="19" fillId="0" borderId="4" xfId="1" applyFont="1" applyBorder="1" applyProtection="1"/>
    <xf numFmtId="0" fontId="19" fillId="0" borderId="0" xfId="1" applyFont="1" applyBorder="1" applyProtection="1"/>
    <xf numFmtId="6" fontId="19" fillId="0" borderId="0" xfId="1" applyNumberFormat="1" applyFont="1" applyBorder="1" applyProtection="1"/>
    <xf numFmtId="8" fontId="19" fillId="0" borderId="0" xfId="1" applyNumberFormat="1" applyFont="1" applyBorder="1" applyProtection="1"/>
    <xf numFmtId="0" fontId="18" fillId="0" borderId="4" xfId="1" applyFont="1" applyBorder="1" applyProtection="1"/>
    <xf numFmtId="0" fontId="17" fillId="0" borderId="0" xfId="1" applyBorder="1" applyProtection="1"/>
    <xf numFmtId="0" fontId="17" fillId="0" borderId="0" xfId="1" applyBorder="1" applyAlignment="1" applyProtection="1">
      <alignment horizontal="center"/>
    </xf>
    <xf numFmtId="165" fontId="17" fillId="0" borderId="0" xfId="1" applyNumberFormat="1" applyFont="1" applyFill="1" applyBorder="1" applyAlignment="1" applyProtection="1">
      <alignment horizontal="left"/>
    </xf>
    <xf numFmtId="167" fontId="19" fillId="0" borderId="0" xfId="1" applyNumberFormat="1" applyFont="1" applyBorder="1" applyProtection="1"/>
    <xf numFmtId="0" fontId="17" fillId="0" borderId="4" xfId="1" applyBorder="1" applyProtection="1"/>
    <xf numFmtId="167" fontId="17" fillId="0" borderId="0" xfId="1" applyNumberFormat="1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6" fillId="0" borderId="4" xfId="0" applyFont="1" applyBorder="1" applyProtection="1"/>
    <xf numFmtId="0" fontId="8" fillId="0" borderId="4" xfId="0" applyFont="1" applyBorder="1" applyProtection="1"/>
    <xf numFmtId="0" fontId="1" fillId="0" borderId="1" xfId="0" applyFont="1" applyBorder="1" applyProtection="1"/>
    <xf numFmtId="0" fontId="2" fillId="0" borderId="2" xfId="0" applyFont="1" applyBorder="1" applyProtection="1"/>
    <xf numFmtId="0" fontId="0" fillId="0" borderId="2" xfId="0" applyBorder="1" applyProtection="1"/>
    <xf numFmtId="0" fontId="2" fillId="0" borderId="3" xfId="0" applyFont="1" applyBorder="1" applyProtection="1"/>
    <xf numFmtId="0" fontId="20" fillId="0" borderId="4" xfId="0" applyFont="1" applyBorder="1" applyProtection="1"/>
    <xf numFmtId="0" fontId="4" fillId="0" borderId="0" xfId="0" applyFont="1" applyBorder="1" applyProtection="1"/>
    <xf numFmtId="0" fontId="3" fillId="0" borderId="4" xfId="0" applyFont="1" applyBorder="1" applyProtection="1"/>
    <xf numFmtId="0" fontId="6" fillId="0" borderId="0" xfId="0" applyFont="1" applyBorder="1" applyProtection="1"/>
    <xf numFmtId="0" fontId="7" fillId="0" borderId="0" xfId="0" applyFont="1" applyBorder="1" applyProtection="1"/>
    <xf numFmtId="0" fontId="1" fillId="2" borderId="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2" fontId="1" fillId="2" borderId="2" xfId="0" applyNumberFormat="1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164" fontId="2" fillId="3" borderId="4" xfId="0" applyNumberFormat="1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/>
    </xf>
    <xf numFmtId="2" fontId="1" fillId="3" borderId="0" xfId="0" applyNumberFormat="1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 wrapText="1"/>
    </xf>
    <xf numFmtId="164" fontId="1" fillId="3" borderId="4" xfId="0" applyNumberFormat="1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 wrapText="1"/>
    </xf>
    <xf numFmtId="0" fontId="2" fillId="3" borderId="0" xfId="0" applyFont="1" applyFill="1" applyBorder="1" applyAlignment="1" applyProtection="1">
      <alignment horizontal="center" wrapText="1"/>
    </xf>
    <xf numFmtId="0" fontId="10" fillId="2" borderId="8" xfId="0" applyFont="1" applyFill="1" applyBorder="1" applyAlignment="1" applyProtection="1">
      <alignment horizontal="center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0000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1D41.99D1C6B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657225</xdr:colOff>
      <xdr:row>1</xdr:row>
      <xdr:rowOff>85725</xdr:rowOff>
    </xdr:from>
    <xdr:to>
      <xdr:col>8</xdr:col>
      <xdr:colOff>628650</xdr:colOff>
      <xdr:row>5</xdr:row>
      <xdr:rowOff>28575</xdr:rowOff>
    </xdr:to>
    <xdr:pic>
      <xdr:nvPicPr>
        <xdr:cNvPr id="3" name="Picture 2" descr="Sussex HC Partnership -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285750"/>
          <a:ext cx="161925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  <pageSetUpPr fitToPage="1"/>
  </sheetPr>
  <dimension ref="A1:M54"/>
  <sheetViews>
    <sheetView showGridLines="0" tabSelected="1" workbookViewId="0">
      <selection activeCell="L2" sqref="L2"/>
    </sheetView>
  </sheetViews>
  <sheetFormatPr defaultColWidth="9.21875" defaultRowHeight="15" x14ac:dyDescent="0.2"/>
  <cols>
    <col min="1" max="1" width="16.77734375" style="15" customWidth="1"/>
    <col min="2" max="2" width="8.33203125" style="15" customWidth="1"/>
    <col min="3" max="3" width="4.44140625" style="15" customWidth="1"/>
    <col min="4" max="4" width="9.21875" style="15"/>
    <col min="5" max="5" width="11.6640625" style="15" customWidth="1"/>
    <col min="6" max="6" width="4.21875" style="15" customWidth="1"/>
    <col min="7" max="7" width="10.5546875" style="15" customWidth="1"/>
    <col min="8" max="8" width="8.6640625" style="15" customWidth="1"/>
    <col min="9" max="9" width="8.77734375" style="15" customWidth="1"/>
    <col min="10" max="10" width="2.77734375" style="15" customWidth="1"/>
    <col min="11" max="16384" width="9.21875" style="15"/>
  </cols>
  <sheetData>
    <row r="1" spans="1:9" x14ac:dyDescent="0.2">
      <c r="A1" s="73" t="s">
        <v>48</v>
      </c>
      <c r="B1" s="74"/>
      <c r="C1" s="74"/>
      <c r="D1" s="74"/>
      <c r="E1" s="74" t="s">
        <v>0</v>
      </c>
      <c r="F1" s="74"/>
      <c r="G1" s="74"/>
      <c r="H1" s="75"/>
      <c r="I1" s="76"/>
    </row>
    <row r="2" spans="1:9" x14ac:dyDescent="0.2">
      <c r="A2" s="35" t="s">
        <v>49</v>
      </c>
      <c r="B2" s="19"/>
      <c r="C2" s="19"/>
      <c r="D2" s="19"/>
      <c r="E2" s="40"/>
      <c r="F2" s="19"/>
      <c r="G2" s="47"/>
      <c r="H2" s="19"/>
      <c r="I2" s="34"/>
    </row>
    <row r="3" spans="1:9" x14ac:dyDescent="0.2">
      <c r="A3" s="77" t="s">
        <v>45</v>
      </c>
      <c r="B3" s="19"/>
      <c r="C3" s="19"/>
      <c r="D3" s="19"/>
      <c r="E3" s="78"/>
      <c r="F3" s="19"/>
      <c r="G3" s="19"/>
      <c r="H3" s="19"/>
      <c r="I3" s="34"/>
    </row>
    <row r="4" spans="1:9" x14ac:dyDescent="0.2">
      <c r="A4" s="79" t="s">
        <v>1</v>
      </c>
      <c r="B4" s="19"/>
      <c r="C4" s="19"/>
      <c r="D4" s="19"/>
      <c r="E4" s="19"/>
      <c r="F4" s="19"/>
      <c r="G4" s="19"/>
      <c r="H4" s="19"/>
      <c r="I4" s="34"/>
    </row>
    <row r="5" spans="1:9" x14ac:dyDescent="0.2">
      <c r="A5" s="53"/>
      <c r="B5" s="80"/>
      <c r="C5" s="47"/>
      <c r="D5" s="19"/>
      <c r="E5" s="19"/>
      <c r="F5" s="19"/>
      <c r="G5" s="19"/>
      <c r="H5" s="19"/>
      <c r="I5" s="34"/>
    </row>
    <row r="6" spans="1:9" ht="15.75" thickBot="1" x14ac:dyDescent="0.25">
      <c r="A6" s="53"/>
      <c r="B6" s="81"/>
      <c r="C6" s="81"/>
      <c r="D6" s="81"/>
      <c r="E6" s="81"/>
      <c r="F6" s="81"/>
      <c r="G6" s="81"/>
      <c r="H6" s="19"/>
      <c r="I6" s="34"/>
    </row>
    <row r="7" spans="1:9" x14ac:dyDescent="0.2">
      <c r="A7" s="82" t="s">
        <v>2</v>
      </c>
      <c r="B7" s="83"/>
      <c r="C7" s="84"/>
      <c r="D7" s="84"/>
      <c r="E7" s="83"/>
      <c r="F7" s="83"/>
      <c r="G7" s="83"/>
      <c r="H7" s="85"/>
      <c r="I7" s="86"/>
    </row>
    <row r="8" spans="1:9" ht="24" x14ac:dyDescent="0.2">
      <c r="A8" s="87"/>
      <c r="B8" s="88"/>
      <c r="C8" s="88"/>
      <c r="D8" s="89" t="s">
        <v>3</v>
      </c>
      <c r="E8" s="90" t="s">
        <v>4</v>
      </c>
      <c r="F8" s="90"/>
      <c r="G8" s="90" t="s">
        <v>5</v>
      </c>
      <c r="H8" s="91" t="s">
        <v>6</v>
      </c>
      <c r="I8" s="92" t="s">
        <v>7</v>
      </c>
    </row>
    <row r="9" spans="1:9" ht="24" x14ac:dyDescent="0.2">
      <c r="A9" s="93" t="s">
        <v>8</v>
      </c>
      <c r="B9" s="94" t="s">
        <v>9</v>
      </c>
      <c r="C9" s="94"/>
      <c r="D9" s="94" t="s">
        <v>10</v>
      </c>
      <c r="E9" s="94" t="s">
        <v>11</v>
      </c>
      <c r="F9" s="95"/>
      <c r="G9" s="94" t="s">
        <v>52</v>
      </c>
      <c r="H9" s="94" t="s">
        <v>12</v>
      </c>
      <c r="I9" s="92" t="s">
        <v>13</v>
      </c>
    </row>
    <row r="10" spans="1:9" x14ac:dyDescent="0.2">
      <c r="A10" s="12">
        <v>1</v>
      </c>
      <c r="B10" s="1" t="s">
        <v>14</v>
      </c>
      <c r="C10" s="2"/>
      <c r="D10" s="10">
        <f>A10*D27</f>
        <v>1.5</v>
      </c>
      <c r="E10" s="11">
        <f>D10*B$25</f>
        <v>0.17130165816326534</v>
      </c>
      <c r="F10" s="1" t="s">
        <v>15</v>
      </c>
      <c r="G10" s="5">
        <f>IF(E17&gt;E24,B24,#REF!)</f>
        <v>4500</v>
      </c>
      <c r="H10" s="5">
        <f>E10*$G$10</f>
        <v>770.85746173469408</v>
      </c>
      <c r="I10" s="14">
        <f>H10/A10</f>
        <v>770.85746173469408</v>
      </c>
    </row>
    <row r="11" spans="1:9" x14ac:dyDescent="0.2">
      <c r="A11" s="12">
        <v>1</v>
      </c>
      <c r="B11" s="1" t="s">
        <v>16</v>
      </c>
      <c r="C11" s="2"/>
      <c r="D11" s="10">
        <f>A11*D28</f>
        <v>1.9</v>
      </c>
      <c r="E11" s="11">
        <f>D11*B$25</f>
        <v>0.21698210034013607</v>
      </c>
      <c r="F11" s="1" t="s">
        <v>15</v>
      </c>
      <c r="G11" s="5" t="s">
        <v>17</v>
      </c>
      <c r="H11" s="5">
        <f>E11*$G$10</f>
        <v>976.41945153061226</v>
      </c>
      <c r="I11" s="14">
        <f>H11/A11</f>
        <v>976.41945153061226</v>
      </c>
    </row>
    <row r="12" spans="1:9" x14ac:dyDescent="0.2">
      <c r="A12" s="12">
        <v>1</v>
      </c>
      <c r="B12" s="1" t="s">
        <v>18</v>
      </c>
      <c r="C12" s="2"/>
      <c r="D12" s="10">
        <f>A12*D29</f>
        <v>2.5</v>
      </c>
      <c r="E12" s="11">
        <f>D12*B$25</f>
        <v>0.28550276360544224</v>
      </c>
      <c r="F12" s="1" t="s">
        <v>15</v>
      </c>
      <c r="G12" s="5" t="s">
        <v>17</v>
      </c>
      <c r="H12" s="5">
        <f>E12*$G$10</f>
        <v>1284.7624362244901</v>
      </c>
      <c r="I12" s="14">
        <f>H12/A12</f>
        <v>1284.7624362244901</v>
      </c>
    </row>
    <row r="13" spans="1:9" x14ac:dyDescent="0.2">
      <c r="A13" s="12">
        <v>1</v>
      </c>
      <c r="B13" s="1" t="s">
        <v>19</v>
      </c>
      <c r="C13" s="2"/>
      <c r="D13" s="10">
        <f>A13*D30</f>
        <v>3</v>
      </c>
      <c r="E13" s="11">
        <f>D13*B$25</f>
        <v>0.34260331632653068</v>
      </c>
      <c r="F13" s="1" t="s">
        <v>15</v>
      </c>
      <c r="G13" s="5" t="s">
        <v>17</v>
      </c>
      <c r="H13" s="9">
        <f>E13*$G$10</f>
        <v>1541.7149234693882</v>
      </c>
      <c r="I13" s="14">
        <f>H13/A13</f>
        <v>1541.7149234693882</v>
      </c>
    </row>
    <row r="14" spans="1:9" x14ac:dyDescent="0.2">
      <c r="A14" s="12">
        <v>1</v>
      </c>
      <c r="B14" s="1" t="s">
        <v>20</v>
      </c>
      <c r="C14" s="2"/>
      <c r="D14" s="10">
        <f>A14*D31</f>
        <v>3</v>
      </c>
      <c r="E14" s="11">
        <f>D14*B$25</f>
        <v>0.34260331632653068</v>
      </c>
      <c r="F14" s="1" t="s">
        <v>15</v>
      </c>
      <c r="G14" s="5" t="s">
        <v>17</v>
      </c>
      <c r="H14" s="5">
        <f>E14*$G$10</f>
        <v>1541.7149234693882</v>
      </c>
      <c r="I14" s="14">
        <f>H14/A14</f>
        <v>1541.7149234693882</v>
      </c>
    </row>
    <row r="15" spans="1:9" x14ac:dyDescent="0.2">
      <c r="A15" s="13"/>
      <c r="B15" s="1" t="s">
        <v>42</v>
      </c>
      <c r="C15" s="2"/>
      <c r="D15" s="3"/>
      <c r="E15" s="4"/>
      <c r="F15" s="1"/>
      <c r="G15" s="5"/>
      <c r="H15" s="9"/>
      <c r="I15" s="14"/>
    </row>
    <row r="16" spans="1:9" x14ac:dyDescent="0.2">
      <c r="A16" s="13"/>
      <c r="B16" s="1"/>
      <c r="C16" s="2"/>
      <c r="D16" s="3"/>
      <c r="E16" s="4"/>
      <c r="F16" s="1"/>
      <c r="G16" s="5"/>
      <c r="H16" s="5"/>
      <c r="I16" s="14"/>
    </row>
    <row r="17" spans="1:9" ht="15.75" thickBot="1" x14ac:dyDescent="0.25">
      <c r="A17" s="16">
        <f>SUM(A10:A15)</f>
        <v>5</v>
      </c>
      <c r="B17" s="6" t="s">
        <v>41</v>
      </c>
      <c r="C17" s="2"/>
      <c r="D17" s="3">
        <f>SUM(D10:D15)</f>
        <v>11.9</v>
      </c>
      <c r="E17" s="6">
        <f>SUM(E10:E14)</f>
        <v>1.3589931547619052</v>
      </c>
      <c r="F17" s="7" t="s">
        <v>15</v>
      </c>
      <c r="G17" s="7" t="s">
        <v>17</v>
      </c>
      <c r="H17" s="8">
        <f>SUM(H10:H16)</f>
        <v>6115.4691964285721</v>
      </c>
      <c r="I17" s="14"/>
    </row>
    <row r="18" spans="1:9" ht="15.75" thickTop="1" x14ac:dyDescent="0.2">
      <c r="A18" s="17"/>
      <c r="B18" s="2"/>
      <c r="C18" s="2"/>
      <c r="D18" s="18"/>
      <c r="E18" s="19"/>
      <c r="F18" s="1"/>
      <c r="G18" s="1"/>
      <c r="H18" s="20"/>
      <c r="I18" s="21"/>
    </row>
    <row r="19" spans="1:9" ht="15.75" thickBot="1" x14ac:dyDescent="0.25">
      <c r="A19" s="22"/>
      <c r="B19" s="23"/>
      <c r="C19" s="24" t="s">
        <v>21</v>
      </c>
      <c r="D19" s="25">
        <f>D17/A17</f>
        <v>2.38</v>
      </c>
      <c r="E19" s="26"/>
      <c r="F19" s="96" t="s">
        <v>22</v>
      </c>
      <c r="G19" s="26"/>
      <c r="H19" s="27">
        <f>SUM(H10:H13)/A17</f>
        <v>914.75085459183686</v>
      </c>
      <c r="I19" s="28" t="s">
        <v>23</v>
      </c>
    </row>
    <row r="20" spans="1:9" ht="15.75" thickBot="1" x14ac:dyDescent="0.25">
      <c r="A20" s="29"/>
      <c r="B20" s="19"/>
      <c r="C20" s="19"/>
      <c r="D20" s="30"/>
      <c r="E20" s="30"/>
      <c r="F20" s="30"/>
      <c r="G20" s="30"/>
      <c r="H20" s="31">
        <f>H17/D17</f>
        <v>513.9049744897959</v>
      </c>
      <c r="I20" s="32" t="s">
        <v>24</v>
      </c>
    </row>
    <row r="21" spans="1:9" x14ac:dyDescent="0.2">
      <c r="A21" s="33"/>
      <c r="B21" s="19"/>
      <c r="C21" s="19"/>
      <c r="D21" s="19"/>
      <c r="E21" s="19"/>
      <c r="F21" s="19"/>
      <c r="G21" s="19"/>
      <c r="H21" s="19"/>
      <c r="I21" s="34"/>
    </row>
    <row r="22" spans="1:9" x14ac:dyDescent="0.2">
      <c r="A22" s="35" t="s">
        <v>25</v>
      </c>
      <c r="B22" s="19"/>
      <c r="C22" s="19"/>
      <c r="D22" s="19"/>
      <c r="E22" s="19"/>
      <c r="F22" s="19"/>
      <c r="G22" s="36" t="s">
        <v>44</v>
      </c>
      <c r="H22" s="19"/>
      <c r="I22" s="34"/>
    </row>
    <row r="23" spans="1:9" ht="15.75" thickBot="1" x14ac:dyDescent="0.25">
      <c r="A23" s="37" t="s">
        <v>26</v>
      </c>
      <c r="B23" s="19"/>
      <c r="C23" s="19"/>
      <c r="D23" s="19"/>
      <c r="E23" s="19"/>
      <c r="F23" s="19"/>
      <c r="G23" s="36" t="s">
        <v>43</v>
      </c>
      <c r="H23" s="19"/>
      <c r="I23" s="34"/>
    </row>
    <row r="24" spans="1:9" ht="15.75" thickBot="1" x14ac:dyDescent="0.25">
      <c r="A24" s="33" t="s">
        <v>40</v>
      </c>
      <c r="B24" s="38">
        <v>4500</v>
      </c>
      <c r="C24" s="19" t="s">
        <v>27</v>
      </c>
      <c r="D24" s="39"/>
      <c r="E24" s="40"/>
      <c r="F24" s="39"/>
      <c r="G24" s="36"/>
      <c r="H24" s="19"/>
      <c r="I24" s="34"/>
    </row>
    <row r="25" spans="1:9" x14ac:dyDescent="0.2">
      <c r="A25" s="33" t="s">
        <v>28</v>
      </c>
      <c r="B25" s="41">
        <f>G50</f>
        <v>0.11420110544217689</v>
      </c>
      <c r="C25" s="19" t="s">
        <v>29</v>
      </c>
      <c r="D25" s="19"/>
      <c r="E25" s="19"/>
      <c r="F25" s="19"/>
      <c r="G25" s="42"/>
      <c r="H25" s="19"/>
      <c r="I25" s="43"/>
    </row>
    <row r="26" spans="1:9" x14ac:dyDescent="0.2">
      <c r="A26" s="33" t="s">
        <v>30</v>
      </c>
      <c r="F26" s="19"/>
      <c r="G26" s="36"/>
      <c r="H26" s="19"/>
      <c r="I26" s="34"/>
    </row>
    <row r="27" spans="1:9" x14ac:dyDescent="0.2">
      <c r="A27" s="33"/>
      <c r="B27" s="44">
        <v>1</v>
      </c>
      <c r="C27" s="45" t="s">
        <v>31</v>
      </c>
      <c r="D27" s="46">
        <v>1.5</v>
      </c>
      <c r="E27" s="45" t="s">
        <v>32</v>
      </c>
      <c r="F27" s="19"/>
      <c r="G27" s="42"/>
      <c r="H27" s="19"/>
      <c r="I27" s="34"/>
    </row>
    <row r="28" spans="1:9" x14ac:dyDescent="0.2">
      <c r="A28" s="33"/>
      <c r="B28" s="44">
        <v>2</v>
      </c>
      <c r="C28" s="45" t="s">
        <v>31</v>
      </c>
      <c r="D28" s="46">
        <v>1.9</v>
      </c>
      <c r="E28" s="45" t="s">
        <v>32</v>
      </c>
      <c r="F28" s="19"/>
      <c r="G28" s="47"/>
      <c r="H28" s="19"/>
      <c r="I28" s="34"/>
    </row>
    <row r="29" spans="1:9" x14ac:dyDescent="0.2">
      <c r="A29" s="33"/>
      <c r="B29" s="44">
        <v>3</v>
      </c>
      <c r="C29" s="45" t="s">
        <v>31</v>
      </c>
      <c r="D29" s="46">
        <v>2.5</v>
      </c>
      <c r="E29" s="45" t="s">
        <v>32</v>
      </c>
      <c r="F29" s="19"/>
      <c r="G29" s="48"/>
      <c r="H29" s="19"/>
      <c r="I29" s="34"/>
    </row>
    <row r="30" spans="1:9" x14ac:dyDescent="0.2">
      <c r="A30" s="49"/>
      <c r="B30" s="44">
        <v>4</v>
      </c>
      <c r="C30" s="45" t="s">
        <v>31</v>
      </c>
      <c r="D30" s="50">
        <v>3</v>
      </c>
      <c r="E30" s="45" t="s">
        <v>32</v>
      </c>
      <c r="F30" s="19"/>
      <c r="G30" s="19"/>
      <c r="H30" s="19"/>
      <c r="I30" s="34"/>
    </row>
    <row r="31" spans="1:9" x14ac:dyDescent="0.2">
      <c r="A31" s="33"/>
      <c r="B31" s="44">
        <v>5</v>
      </c>
      <c r="C31" s="45" t="s">
        <v>31</v>
      </c>
      <c r="D31" s="50">
        <v>3</v>
      </c>
      <c r="E31" s="45" t="s">
        <v>32</v>
      </c>
      <c r="F31" s="19"/>
      <c r="G31" s="19"/>
      <c r="H31" s="19"/>
      <c r="I31" s="34"/>
    </row>
    <row r="32" spans="1:9" x14ac:dyDescent="0.2">
      <c r="A32" s="51" t="s">
        <v>33</v>
      </c>
      <c r="B32" s="47"/>
      <c r="C32" s="47"/>
      <c r="D32" s="47"/>
      <c r="E32" s="47"/>
      <c r="F32" s="47"/>
      <c r="G32" s="47"/>
      <c r="H32" s="47"/>
      <c r="I32" s="52"/>
    </row>
    <row r="33" spans="1:13" x14ac:dyDescent="0.2">
      <c r="A33" s="53"/>
      <c r="B33" s="47"/>
      <c r="C33" s="47"/>
      <c r="D33" s="47"/>
      <c r="E33" s="47"/>
      <c r="F33" s="47"/>
      <c r="G33" s="47"/>
      <c r="H33" s="47"/>
      <c r="I33" s="52"/>
    </row>
    <row r="34" spans="1:13" x14ac:dyDescent="0.2">
      <c r="A34" s="54" t="s">
        <v>51</v>
      </c>
      <c r="B34" s="47"/>
      <c r="C34" s="47"/>
      <c r="D34" s="47"/>
      <c r="E34" s="47"/>
      <c r="F34" s="47"/>
      <c r="G34" s="47"/>
      <c r="H34" s="47"/>
      <c r="I34" s="52"/>
    </row>
    <row r="35" spans="1:13" x14ac:dyDescent="0.2">
      <c r="A35" s="55" t="s">
        <v>50</v>
      </c>
      <c r="B35" s="47"/>
      <c r="C35" s="47"/>
      <c r="D35" s="47"/>
      <c r="E35" s="47"/>
      <c r="F35" s="47"/>
      <c r="G35" s="47"/>
      <c r="H35" s="47"/>
      <c r="I35" s="52"/>
    </row>
    <row r="36" spans="1:13" ht="18.600000000000001" customHeight="1" x14ac:dyDescent="0.2">
      <c r="A36" s="97" t="s">
        <v>53</v>
      </c>
      <c r="B36" s="98"/>
      <c r="C36" s="98"/>
      <c r="D36" s="98"/>
      <c r="E36" s="98"/>
      <c r="F36" s="98"/>
      <c r="G36" s="98"/>
      <c r="H36" s="98"/>
      <c r="I36" s="52"/>
    </row>
    <row r="37" spans="1:13" ht="18.600000000000001" customHeight="1" x14ac:dyDescent="0.2">
      <c r="A37" s="97"/>
      <c r="B37" s="98"/>
      <c r="C37" s="98"/>
      <c r="D37" s="98"/>
      <c r="E37" s="98"/>
      <c r="F37" s="98"/>
      <c r="G37" s="98"/>
      <c r="H37" s="98"/>
      <c r="I37" s="52"/>
      <c r="L37" s="47"/>
      <c r="M37" s="56" t="s">
        <v>46</v>
      </c>
    </row>
    <row r="38" spans="1:13" x14ac:dyDescent="0.2">
      <c r="A38" s="53"/>
      <c r="B38" s="47"/>
      <c r="C38" s="47"/>
      <c r="D38" s="47"/>
      <c r="E38" s="47"/>
      <c r="F38" s="47"/>
      <c r="G38" s="47"/>
      <c r="H38" s="47"/>
      <c r="I38" s="52"/>
      <c r="L38" s="47"/>
      <c r="M38" s="56" t="s">
        <v>47</v>
      </c>
    </row>
    <row r="39" spans="1:13" ht="8.25" customHeight="1" x14ac:dyDescent="0.2">
      <c r="A39" s="53"/>
      <c r="B39" s="47"/>
      <c r="C39" s="47"/>
      <c r="D39" s="47"/>
      <c r="E39" s="47"/>
      <c r="F39" s="47"/>
      <c r="G39" s="47"/>
      <c r="H39" s="47"/>
      <c r="I39" s="52"/>
      <c r="L39" s="47"/>
      <c r="M39" s="47"/>
    </row>
    <row r="40" spans="1:13" x14ac:dyDescent="0.2">
      <c r="A40" s="57">
        <v>1600</v>
      </c>
      <c r="B40" s="58" t="s">
        <v>34</v>
      </c>
      <c r="C40" s="59"/>
      <c r="D40" s="60"/>
      <c r="E40" s="58"/>
      <c r="F40" s="58"/>
      <c r="G40" s="58"/>
      <c r="H40" s="58"/>
      <c r="I40" s="52"/>
      <c r="L40" s="47"/>
      <c r="M40" s="47"/>
    </row>
    <row r="41" spans="1:13" x14ac:dyDescent="0.2">
      <c r="A41" s="61"/>
      <c r="B41" s="58"/>
      <c r="C41" s="59"/>
      <c r="D41" s="60"/>
      <c r="E41" s="58"/>
      <c r="F41" s="58"/>
      <c r="G41" s="58"/>
      <c r="H41" s="58"/>
      <c r="I41" s="52"/>
    </row>
    <row r="42" spans="1:13" x14ac:dyDescent="0.2">
      <c r="A42" s="57">
        <v>1500</v>
      </c>
      <c r="B42" s="62" t="s">
        <v>35</v>
      </c>
      <c r="C42" s="63">
        <v>7</v>
      </c>
      <c r="D42" s="64" t="s">
        <v>36</v>
      </c>
      <c r="E42" s="62" t="s">
        <v>37</v>
      </c>
      <c r="F42" s="62">
        <f t="shared" ref="F42:F48" si="0">C42*A$40</f>
        <v>11200</v>
      </c>
      <c r="G42" s="65">
        <f>A42/F42</f>
        <v>0.13392857142857142</v>
      </c>
      <c r="H42" s="62" t="s">
        <v>38</v>
      </c>
      <c r="I42" s="52"/>
    </row>
    <row r="43" spans="1:13" x14ac:dyDescent="0.2">
      <c r="A43" s="57">
        <v>836</v>
      </c>
      <c r="B43" s="62" t="s">
        <v>35</v>
      </c>
      <c r="C43" s="63">
        <v>6</v>
      </c>
      <c r="D43" s="64" t="s">
        <v>36</v>
      </c>
      <c r="E43" s="62" t="s">
        <v>37</v>
      </c>
      <c r="F43" s="62">
        <f t="shared" si="0"/>
        <v>9600</v>
      </c>
      <c r="G43" s="65">
        <f t="shared" ref="G43:G48" si="1">A43/F43</f>
        <v>8.7083333333333332E-2</v>
      </c>
      <c r="H43" s="62" t="s">
        <v>38</v>
      </c>
      <c r="I43" s="52"/>
    </row>
    <row r="44" spans="1:13" x14ac:dyDescent="0.2">
      <c r="A44" s="57">
        <v>718</v>
      </c>
      <c r="B44" s="62" t="s">
        <v>35</v>
      </c>
      <c r="C44" s="63">
        <v>5</v>
      </c>
      <c r="D44" s="64" t="s">
        <v>36</v>
      </c>
      <c r="E44" s="62" t="s">
        <v>37</v>
      </c>
      <c r="F44" s="62">
        <f t="shared" si="0"/>
        <v>8000</v>
      </c>
      <c r="G44" s="65">
        <f t="shared" si="1"/>
        <v>8.9749999999999996E-2</v>
      </c>
      <c r="H44" s="62" t="s">
        <v>38</v>
      </c>
      <c r="I44" s="52"/>
    </row>
    <row r="45" spans="1:13" x14ac:dyDescent="0.2">
      <c r="A45" s="57">
        <v>646</v>
      </c>
      <c r="B45" s="62" t="s">
        <v>35</v>
      </c>
      <c r="C45" s="63">
        <v>4</v>
      </c>
      <c r="D45" s="64" t="s">
        <v>36</v>
      </c>
      <c r="E45" s="62" t="s">
        <v>37</v>
      </c>
      <c r="F45" s="62">
        <f t="shared" si="0"/>
        <v>6400</v>
      </c>
      <c r="G45" s="65">
        <f t="shared" si="1"/>
        <v>0.1009375</v>
      </c>
      <c r="H45" s="62" t="s">
        <v>38</v>
      </c>
      <c r="I45" s="52"/>
    </row>
    <row r="46" spans="1:13" x14ac:dyDescent="0.2">
      <c r="A46" s="57">
        <v>487</v>
      </c>
      <c r="B46" s="62" t="s">
        <v>35</v>
      </c>
      <c r="C46" s="63">
        <v>3</v>
      </c>
      <c r="D46" s="64" t="s">
        <v>36</v>
      </c>
      <c r="E46" s="62" t="s">
        <v>37</v>
      </c>
      <c r="F46" s="62">
        <f t="shared" si="0"/>
        <v>4800</v>
      </c>
      <c r="G46" s="65">
        <f t="shared" si="1"/>
        <v>0.10145833333333333</v>
      </c>
      <c r="H46" s="62" t="s">
        <v>38</v>
      </c>
      <c r="I46" s="52"/>
    </row>
    <row r="47" spans="1:13" x14ac:dyDescent="0.2">
      <c r="A47" s="57">
        <v>374</v>
      </c>
      <c r="B47" s="62" t="s">
        <v>35</v>
      </c>
      <c r="C47" s="63">
        <v>2</v>
      </c>
      <c r="D47" s="64" t="s">
        <v>36</v>
      </c>
      <c r="E47" s="62" t="s">
        <v>37</v>
      </c>
      <c r="F47" s="62">
        <f t="shared" si="0"/>
        <v>3200</v>
      </c>
      <c r="G47" s="65">
        <f t="shared" si="1"/>
        <v>0.11687500000000001</v>
      </c>
      <c r="H47" s="62" t="s">
        <v>38</v>
      </c>
      <c r="I47" s="52"/>
    </row>
    <row r="48" spans="1:13" x14ac:dyDescent="0.2">
      <c r="A48" s="57">
        <v>271</v>
      </c>
      <c r="B48" s="62" t="s">
        <v>35</v>
      </c>
      <c r="C48" s="63">
        <v>1</v>
      </c>
      <c r="D48" s="64" t="s">
        <v>36</v>
      </c>
      <c r="E48" s="62" t="s">
        <v>37</v>
      </c>
      <c r="F48" s="62">
        <f t="shared" si="0"/>
        <v>1600</v>
      </c>
      <c r="G48" s="65">
        <f t="shared" si="1"/>
        <v>0.169375</v>
      </c>
      <c r="H48" s="62" t="s">
        <v>38</v>
      </c>
      <c r="I48" s="52"/>
    </row>
    <row r="49" spans="1:9" ht="3.75" customHeight="1" x14ac:dyDescent="0.2">
      <c r="A49" s="66"/>
      <c r="B49" s="62"/>
      <c r="C49" s="62"/>
      <c r="D49" s="62"/>
      <c r="E49" s="62"/>
      <c r="F49" s="62"/>
      <c r="G49" s="67"/>
      <c r="H49" s="62"/>
      <c r="I49" s="52"/>
    </row>
    <row r="50" spans="1:9" x14ac:dyDescent="0.2">
      <c r="A50" s="66"/>
      <c r="B50" s="62"/>
      <c r="C50" s="62"/>
      <c r="D50" s="62"/>
      <c r="E50" s="63" t="s">
        <v>39</v>
      </c>
      <c r="F50" s="62"/>
      <c r="G50" s="65">
        <f>AVERAGE(G42:G48)</f>
        <v>0.11420110544217689</v>
      </c>
      <c r="H50" s="62" t="s">
        <v>38</v>
      </c>
      <c r="I50" s="52"/>
    </row>
    <row r="51" spans="1:9" ht="15.75" thickBot="1" x14ac:dyDescent="0.25">
      <c r="A51" s="68"/>
      <c r="B51" s="69"/>
      <c r="C51" s="69"/>
      <c r="D51" s="69"/>
      <c r="E51" s="69"/>
      <c r="F51" s="69"/>
      <c r="G51" s="69"/>
      <c r="H51" s="69"/>
      <c r="I51" s="70"/>
    </row>
    <row r="53" spans="1:9" x14ac:dyDescent="0.2">
      <c r="A53" s="71"/>
    </row>
    <row r="54" spans="1:9" x14ac:dyDescent="0.2">
      <c r="A54" s="72"/>
    </row>
  </sheetData>
  <sheetProtection password="C841" sheet="1" objects="1" scenarios="1"/>
  <mergeCells count="1">
    <mergeCell ref="A36:H37"/>
  </mergeCells>
  <pageMargins left="0.51181102362204722" right="0.11811023622047245" top="0.55118110236220474" bottom="0.35433070866141736" header="0.31496062992125984" footer="0.11811023622047245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Health Tariff</vt:lpstr>
      <vt:lpstr>'Health Tariff'!Print_Area</vt:lpstr>
    </vt:vector>
  </TitlesOfParts>
  <Company>Sussex Community Health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S106 Calculator July 2020</dc:title>
  <dc:creator>Clavell-Bate Simon (CWSCCG)</dc:creator>
  <cp:lastModifiedBy>David Burstow</cp:lastModifiedBy>
  <cp:lastPrinted>2020-08-12T08:20:28Z</cp:lastPrinted>
  <dcterms:created xsi:type="dcterms:W3CDTF">2017-06-13T08:54:44Z</dcterms:created>
  <dcterms:modified xsi:type="dcterms:W3CDTF">2020-08-12T11:27:25Z</dcterms:modified>
</cp:coreProperties>
</file>